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ormative e Leggi e varie\Per calcoli Oneri\2025\"/>
    </mc:Choice>
  </mc:AlternateContent>
  <xr:revisionPtr revIDLastSave="0" documentId="13_ncr:1_{BB8CB2F3-AA3E-4B89-98F6-B356A1D65A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odello bucalossi" sheetId="1" r:id="rId1"/>
  </sheets>
  <definedNames>
    <definedName name="_xlnm.Print_Area" localSheetId="0">'Modello bucalossi'!$B$1:$J$81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  <c r="J26" i="1" s="1"/>
  <c r="E34" i="1" l="1"/>
  <c r="E35" i="1" s="1"/>
  <c r="E21" i="1"/>
  <c r="E26" i="1" l="1"/>
  <c r="E27" i="1"/>
  <c r="E14" i="1"/>
  <c r="E25" i="1" l="1"/>
  <c r="E22" i="1"/>
  <c r="H18" i="1" s="1"/>
  <c r="H19" i="1"/>
  <c r="E28" i="1"/>
  <c r="H17" i="1" l="1"/>
  <c r="J21" i="1" s="1"/>
  <c r="H20" i="1"/>
  <c r="G25" i="1"/>
  <c r="F9" i="1"/>
  <c r="H9" i="1" s="1"/>
  <c r="F11" i="1" l="1"/>
  <c r="H11" i="1" s="1"/>
  <c r="F10" i="1"/>
  <c r="H10" i="1" s="1"/>
  <c r="F12" i="1" l="1"/>
  <c r="H12" i="1" s="1"/>
  <c r="F13" i="1"/>
  <c r="H13" i="1" s="1"/>
  <c r="J14" i="1" l="1"/>
  <c r="J31" i="1" s="1"/>
  <c r="J32" i="1" l="1"/>
  <c r="J33" i="1"/>
  <c r="F39" i="1" l="1"/>
  <c r="F40" i="1" s="1"/>
  <c r="F41" i="1"/>
  <c r="F43" i="1" l="1"/>
</calcChain>
</file>

<file path=xl/sharedStrings.xml><?xml version="1.0" encoding="utf-8"?>
<sst xmlns="http://schemas.openxmlformats.org/spreadsheetml/2006/main" count="150" uniqueCount="141">
  <si>
    <t>Superficie utile abitabile (mq)</t>
  </si>
  <si>
    <t>% Incremento per classi di superficie</t>
  </si>
  <si>
    <t>&gt;160</t>
  </si>
  <si>
    <t>Su</t>
  </si>
  <si>
    <t>DESTINAZIONI</t>
  </si>
  <si>
    <t>a</t>
  </si>
  <si>
    <t>Cantinole, soffitte, locali motore ascensore, cabine idriche, lavatoi comuni, centrali termiche, ed altri locali a stretto servizio delle residenze.</t>
  </si>
  <si>
    <t>Ipotesi che ricorre</t>
  </si>
  <si>
    <t>b</t>
  </si>
  <si>
    <t>c</t>
  </si>
  <si>
    <t>Androni d'ingresso e porticati liberi</t>
  </si>
  <si>
    <t>d</t>
  </si>
  <si>
    <t>Logge e balconi</t>
  </si>
  <si>
    <t>Sigla</t>
  </si>
  <si>
    <t>Numero di caratteristiche</t>
  </si>
  <si>
    <t>Superficie utile abitabile</t>
  </si>
  <si>
    <t>Superficie netta non residenziale</t>
  </si>
  <si>
    <t>60 % Snr</t>
  </si>
  <si>
    <t>Superficie ragguagliata</t>
  </si>
  <si>
    <t>Superficie complessiva</t>
  </si>
  <si>
    <t>Sigla</t>
  </si>
  <si>
    <t>Classe edificio</t>
  </si>
  <si>
    <t>Superficie netta non residenziale</t>
  </si>
  <si>
    <t>Superficie accessori</t>
  </si>
  <si>
    <t>60 % Sa</t>
  </si>
  <si>
    <t>Superficie ragguagliata</t>
  </si>
  <si>
    <t>Superficie totale non residenziale</t>
  </si>
  <si>
    <t>Il sottoscritto dichiara sotto la propria responsabilità che i dati sopra riportati sono veritieri.</t>
  </si>
  <si>
    <t>CONTRIBUTO SUL COSTO DI COSTRUZIONE</t>
  </si>
  <si>
    <t>Case unifamiliari per residenti nel comune di classe I,II,III</t>
  </si>
  <si>
    <t>abrogato</t>
  </si>
  <si>
    <t>abrogato</t>
  </si>
  <si>
    <t>abrogato</t>
  </si>
  <si>
    <t>abrogato</t>
  </si>
  <si>
    <t>Classi I,II,III</t>
  </si>
  <si>
    <t>Classi IV,V,VI,VII,VIII</t>
  </si>
  <si>
    <t>Classi IX,X,XI</t>
  </si>
  <si>
    <t>(1) Interventi di restauro, risanamento conservativo ristrutturazione e ampliamento al di fuori dei casi di cui all'art. 9 della legge 10 .</t>
  </si>
  <si>
    <t xml:space="preserve">classe </t>
  </si>
  <si>
    <t>I</t>
  </si>
  <si>
    <t xml:space="preserve">classe </t>
  </si>
  <si>
    <t>II</t>
  </si>
  <si>
    <t xml:space="preserve">classe </t>
  </si>
  <si>
    <t>III</t>
  </si>
  <si>
    <t xml:space="preserve">classe </t>
  </si>
  <si>
    <t>IV</t>
  </si>
  <si>
    <t xml:space="preserve">classe </t>
  </si>
  <si>
    <t>V</t>
  </si>
  <si>
    <t xml:space="preserve">classe </t>
  </si>
  <si>
    <t>VI</t>
  </si>
  <si>
    <t xml:space="preserve">classe </t>
  </si>
  <si>
    <t>VII</t>
  </si>
  <si>
    <t xml:space="preserve">classe </t>
  </si>
  <si>
    <t>VIII</t>
  </si>
  <si>
    <t xml:space="preserve">classe </t>
  </si>
  <si>
    <t>IX</t>
  </si>
  <si>
    <t xml:space="preserve">classe </t>
  </si>
  <si>
    <t>X</t>
  </si>
  <si>
    <t xml:space="preserve">classe </t>
  </si>
  <si>
    <t>XI</t>
  </si>
  <si>
    <t>DETERMINAZIONE DEL COSTO DI COSTRUZIONE (L.28 gennaio 1977 N.10)</t>
  </si>
  <si>
    <t>Snr</t>
  </si>
  <si>
    <r>
      <t>&lt;</t>
    </r>
    <r>
      <rPr>
        <sz val="11"/>
        <rFont val="Arial"/>
        <family val="2"/>
      </rPr>
      <t xml:space="preserve"> 95</t>
    </r>
  </si>
  <si>
    <r>
      <t>&lt;</t>
    </r>
    <r>
      <rPr>
        <sz val="11"/>
        <rFont val="Arial"/>
        <family val="2"/>
      </rPr>
      <t xml:space="preserve">  50</t>
    </r>
  </si>
  <si>
    <t>Scegli la tipologia (Nuova costruzione o Ristrutturazione):</t>
  </si>
  <si>
    <t>Superficie netta  di servizi e accessori (mq.)</t>
  </si>
  <si>
    <t>Superfici residenziali e relativi servizi ed accessori</t>
  </si>
  <si>
    <t>Totale incrementi:</t>
  </si>
  <si>
    <t>Superfici per attività turistiche commerciali e direzionali e relativi accessori</t>
  </si>
  <si>
    <t>&gt; 100</t>
  </si>
  <si>
    <t>Nuova costruzione</t>
  </si>
  <si>
    <t>Classi di superficie (mq)</t>
  </si>
  <si>
    <t>percentuale di incremento da 10 a 15 inclusa: maggiorazione del</t>
  </si>
  <si>
    <t>SOMMA</t>
  </si>
  <si>
    <t>Denominazione</t>
  </si>
  <si>
    <t>Superficie (mq)</t>
  </si>
  <si>
    <t>Su (Art. 3)</t>
  </si>
  <si>
    <t>Snr (Art 2)</t>
  </si>
  <si>
    <t>Sc (Art. 2)</t>
  </si>
  <si>
    <t>St (Art.9)</t>
  </si>
  <si>
    <t>Sa (Art.9)</t>
  </si>
  <si>
    <t>Sn (Art.9)</t>
  </si>
  <si>
    <t>% Maggiorazione M</t>
  </si>
  <si>
    <t>al mq.</t>
  </si>
  <si>
    <t>Intervalli di variabilità del rapporto percentuale</t>
  </si>
  <si>
    <t>└──────→</t>
  </si>
  <si>
    <t>└───→</t>
  </si>
  <si>
    <t>Pratica edilizia intestata a:</t>
  </si>
  <si>
    <t>Nome</t>
  </si>
  <si>
    <t>Cognome</t>
  </si>
  <si>
    <r>
      <t xml:space="preserve">&gt;95 </t>
    </r>
    <r>
      <rPr>
        <u/>
        <sz val="11"/>
        <rFont val="Arial"/>
        <family val="2"/>
      </rPr>
      <t xml:space="preserve">&lt; </t>
    </r>
    <r>
      <rPr>
        <sz val="11"/>
        <rFont val="Arial"/>
        <family val="2"/>
      </rPr>
      <t>110</t>
    </r>
  </si>
  <si>
    <r>
      <t xml:space="preserve">&gt;110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130</t>
    </r>
  </si>
  <si>
    <r>
      <t xml:space="preserve">&gt;130 </t>
    </r>
    <r>
      <rPr>
        <u/>
        <sz val="11"/>
        <rFont val="Arial"/>
        <family val="2"/>
      </rPr>
      <t xml:space="preserve">&lt; </t>
    </r>
    <r>
      <rPr>
        <sz val="11"/>
        <rFont val="Arial"/>
        <family val="2"/>
      </rPr>
      <t>160</t>
    </r>
  </si>
  <si>
    <r>
      <t xml:space="preserve">&gt; 50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75</t>
    </r>
  </si>
  <si>
    <r>
      <t xml:space="preserve">&gt; 75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100</t>
    </r>
  </si>
  <si>
    <t>Snr / Su x 100 =</t>
  </si>
  <si>
    <t>percentuale di incremento da 15 a 20 inclusa: maggiorazione del</t>
  </si>
  <si>
    <t>percentuale di incremento da 20 a 25 inclusa: maggiorazione del</t>
  </si>
  <si>
    <t>percentuale di incremento da 25 a 30 inclusa: maggiorazione del</t>
  </si>
  <si>
    <t>percentuale di incremento da 30 a 35 inclusa: maggiorazione del</t>
  </si>
  <si>
    <t>percentuale di incremento da 35 a 40 inclusa: maggiorazione del</t>
  </si>
  <si>
    <t>percentuale di incremento da 40 a 45 inclusa: maggiorazione del</t>
  </si>
  <si>
    <t>percentuale di incremento da 45 a 50 inclusa: maggiorazione del</t>
  </si>
  <si>
    <t>percentuale di incremento da 5 a 10 inclusa: maggiorazione del</t>
  </si>
  <si>
    <t>percentuale di incremento fino a 5 inclusa: maggiorazione del</t>
  </si>
  <si>
    <r>
      <rPr>
        <b/>
        <i/>
        <sz val="11"/>
        <rFont val="Arial"/>
        <family val="2"/>
      </rPr>
      <t xml:space="preserve">TAB.4 </t>
    </r>
    <r>
      <rPr>
        <i/>
        <sz val="11"/>
        <rFont val="Arial"/>
        <family val="2"/>
      </rPr>
      <t>Incrementi per particolari caratteristiche (Art. 7)</t>
    </r>
  </si>
  <si>
    <r>
      <rPr>
        <b/>
        <i/>
        <sz val="11"/>
        <rFont val="Arial"/>
        <family val="2"/>
      </rPr>
      <t xml:space="preserve">TAB.1 </t>
    </r>
    <r>
      <rPr>
        <i/>
        <sz val="11"/>
        <rFont val="Arial"/>
        <family val="2"/>
      </rPr>
      <t>Incremento per superficie utile abitabile (Art.5)</t>
    </r>
  </si>
  <si>
    <r>
      <rPr>
        <b/>
        <i/>
        <sz val="11"/>
        <rFont val="Arial"/>
        <family val="2"/>
      </rPr>
      <t xml:space="preserve">TAB.2 </t>
    </r>
    <r>
      <rPr>
        <i/>
        <sz val="11"/>
        <rFont val="Arial"/>
        <family val="2"/>
      </rPr>
      <t>Superficie per servizi e accessori relativi alla parte residenziale (Art.2)</t>
    </r>
  </si>
  <si>
    <r>
      <rPr>
        <b/>
        <i/>
        <sz val="11"/>
        <rFont val="Arial"/>
        <family val="2"/>
      </rPr>
      <t xml:space="preserve">TAB.3 </t>
    </r>
    <r>
      <rPr>
        <i/>
        <sz val="11"/>
        <rFont val="Arial"/>
        <family val="2"/>
      </rPr>
      <t>Incremento per servizi ed accessori relativi alla parte residenziale (Art.6)</t>
    </r>
  </si>
  <si>
    <t>Alloggi (n.ro)</t>
  </si>
  <si>
    <t>Rapporto
Su tot / Su</t>
  </si>
  <si>
    <t>Incremento
(%)
Snr / Su x 100</t>
  </si>
  <si>
    <t>Incremento
(%)</t>
  </si>
  <si>
    <t>1) più di un ascensore per ogni scala se questa serve meno di sei piani sopraelevati;</t>
  </si>
  <si>
    <t>2) scala di servizio non prescritta da leggi o regolamenti o imposta da necessità di prevenzione di infortuni o di incendi;</t>
  </si>
  <si>
    <t>3) altezza libera netta di piano superiore a m 3,00 o a quella minima prescritta da norme regolamentari. Per ambienti con altezze diverse si fa riferimento all'altezza media ponderale;</t>
  </si>
  <si>
    <t>4) piscina coperta o scoperta quando sia a servizio di uno o più edifici comprendenti meno di 15 unità immobiliari;</t>
  </si>
  <si>
    <t>5) alloggi di custodia a servizio di uno o più edifici comprendenti meno di 15 unità immobiliari</t>
  </si>
  <si>
    <t>Per ciascuna delle caratteristiche appresso riportate l'incremento è pari al 10%:</t>
  </si>
  <si>
    <t>Le classi di edifici e le relative maggiorazioni di costo di cui al secondo comma dell'art. 6 della legge 28 gennaio 1977, n. 10, sono così individuate:</t>
  </si>
  <si>
    <t>percentuale di incremento oltre il 50: maggiorazione del</t>
  </si>
  <si>
    <t>Classi tipologiche ex art. 8 D.M. 10 MAGGIO 1977</t>
  </si>
  <si>
    <t>nuove
costruzioni</t>
  </si>
  <si>
    <t>Percentuali del costo di costruzione per la determinazione del contributo afferente alla concessione edilizia (Art. 3 e 6 della legge 28 gennaio 1977 n. 10)</t>
  </si>
  <si>
    <t>edifici
esistenti (1)</t>
  </si>
  <si>
    <t>Art. 8 Decreto ministeriale 10 Maggio 1977</t>
  </si>
  <si>
    <t>Art. 7. Incremento relativo a caratteristiche particolari</t>
  </si>
  <si>
    <t>Una volta determinato il costo di costruzione si calcola il contributo ad esso commisurato, applicando la seguente tabella deliberata dalla Regione Lombardia:</t>
  </si>
  <si>
    <t>Ipotesi che ricorre
(da 0 a 5)</t>
  </si>
  <si>
    <t xml:space="preserve">Autorimesse </t>
  </si>
  <si>
    <t>Comuni con
più di 50.000 abitanti</t>
  </si>
  <si>
    <t>Comuni con
meno di 50.000 abitanti</t>
  </si>
  <si>
    <t>percentuale</t>
  </si>
  <si>
    <t>% Incremento (Art. 5)</t>
  </si>
  <si>
    <t>E - Percentuali del costo di costruzione =</t>
  </si>
  <si>
    <t>Contributo costo di costruzione dovuto =</t>
  </si>
  <si>
    <t>N.A.</t>
  </si>
  <si>
    <t>B - Costo a mq. di costruzione pari al 85% di A =</t>
  </si>
  <si>
    <t>D - Costo di costruzione dell'edificio (Sc + St) * C =</t>
  </si>
  <si>
    <t>C - Costo a mq. Di costruzione maggiorato A * (1+ M / 100) =</t>
  </si>
  <si>
    <t>A - Costo di costruzione stabilito da DGC 228 del 15.12.2023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</si>
</sst>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1">
    <xf numFmtId="0" fontId="1" fillId="0" borderId="0" xfId="0" applyFont="1"/>
    <xf numFmtId="0" fontId="2" fillId="3" borderId="12" xfId="0" applyFont="1" applyFill="1" applyBorder="1" applyAlignment="1">
      <alignment horizontal="justify" vertical="center"/>
    </xf>
    <xf numFmtId="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4" fontId="2" fillId="3" borderId="12" xfId="2" applyFont="1" applyFill="1" applyBorder="1" applyAlignment="1" applyProtection="1">
      <alignment horizontal="center" vertical="center"/>
    </xf>
    <xf numFmtId="0" fontId="2" fillId="3" borderId="0" xfId="0" applyFont="1" applyFill="1" applyAlignment="1">
      <alignment horizontal="left" vertical="center"/>
    </xf>
    <xf numFmtId="44" fontId="2" fillId="3" borderId="12" xfId="2" applyFont="1" applyFill="1" applyBorder="1" applyAlignment="1" applyProtection="1">
      <alignment horizontal="right" vertical="center"/>
    </xf>
    <xf numFmtId="0" fontId="7" fillId="3" borderId="0" xfId="0" applyFont="1" applyFill="1" applyAlignment="1">
      <alignment horizontal="left" vertical="center"/>
    </xf>
    <xf numFmtId="9" fontId="2" fillId="3" borderId="3" xfId="3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2" fillId="3" borderId="0" xfId="0" quotePrefix="1" applyFont="1" applyFill="1" applyAlignment="1">
      <alignment horizontal="right" vertical="center"/>
    </xf>
    <xf numFmtId="44" fontId="2" fillId="3" borderId="0" xfId="2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>
      <alignment horizontal="left" vertical="center"/>
    </xf>
    <xf numFmtId="44" fontId="9" fillId="3" borderId="12" xfId="2" applyFont="1" applyFill="1" applyBorder="1" applyAlignment="1" applyProtection="1">
      <alignment horizontal="left" vertical="center" wrapText="1"/>
    </xf>
    <xf numFmtId="44" fontId="2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vertical="center"/>
    </xf>
    <xf numFmtId="9" fontId="2" fillId="3" borderId="8" xfId="0" applyNumberFormat="1" applyFont="1" applyFill="1" applyBorder="1" applyAlignment="1">
      <alignment horizontal="left"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9" fontId="2" fillId="3" borderId="11" xfId="0" applyNumberFormat="1" applyFont="1" applyFill="1" applyBorder="1" applyAlignment="1">
      <alignment horizontal="left" vertical="center"/>
    </xf>
    <xf numFmtId="4" fontId="2" fillId="3" borderId="12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1" fontId="2" fillId="3" borderId="12" xfId="0" applyNumberFormat="1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</cellXfs>
  <cellStyles count="4">
    <cellStyle name="Euro" xfId="1" xr:uid="{00000000-0005-0000-0000-000000000000}"/>
    <cellStyle name="Normale" xfId="0" builtinId="0"/>
    <cellStyle name="Percentuale" xfId="3" builtinId="5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224117</xdr:colOff>
      <xdr:row>0</xdr:row>
      <xdr:rowOff>0</xdr:rowOff>
    </xdr:from>
    <xdr:to>
      <xdr:col>7</xdr:col>
      <xdr:colOff>674132</xdr:colOff>
      <xdr:row>0</xdr:row>
      <xdr:rowOff>1512794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57F9A68-47DE-4B22-82A9-4D6C370C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970" y="0"/>
          <a:ext cx="5526280" cy="1512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0"/>
  <sheetViews>
    <sheetView tabSelected="1" topLeftCell="A4" zoomScale="85" zoomScaleNormal="85" zoomScaleSheetLayoutView="69" workbookViewId="0">
      <selection activeCell="E9" sqref="E9"/>
    </sheetView>
  </sheetViews>
  <sheetFormatPr defaultColWidth="9" defaultRowHeight="14.25" x14ac:dyDescent="0.2"/>
  <cols>
    <col min="1" max="1" width="3.28515625" style="3" customWidth="1"/>
    <col min="2" max="2" width="3" style="3" customWidth="1"/>
    <col min="3" max="3" width="12.28515625" style="3" customWidth="1"/>
    <col min="4" max="4" width="22.85546875" style="3" customWidth="1"/>
    <col min="5" max="5" width="22" style="3" customWidth="1"/>
    <col min="6" max="6" width="16.5703125" style="3" customWidth="1"/>
    <col min="7" max="7" width="14.5703125" style="3" customWidth="1"/>
    <col min="8" max="8" width="11.85546875" style="3" customWidth="1"/>
    <col min="9" max="9" width="15.140625" style="3" customWidth="1"/>
    <col min="10" max="10" width="6.42578125" style="3" bestFit="1" customWidth="1"/>
    <col min="11" max="16384" width="9" style="3"/>
  </cols>
  <sheetData>
    <row r="1" spans="2:10" ht="121.5" customHeight="1" x14ac:dyDescent="0.2">
      <c r="B1" s="73"/>
      <c r="C1" s="73"/>
      <c r="D1" s="73"/>
      <c r="E1" s="73"/>
      <c r="F1" s="73"/>
      <c r="G1" s="73"/>
      <c r="H1" s="73"/>
      <c r="I1" s="73"/>
      <c r="J1" s="73"/>
    </row>
    <row r="2" spans="2:10" ht="15" x14ac:dyDescent="0.2">
      <c r="B2" s="73" t="s">
        <v>60</v>
      </c>
      <c r="C2" s="73"/>
      <c r="D2" s="73"/>
      <c r="E2" s="73"/>
      <c r="F2" s="73"/>
      <c r="G2" s="73"/>
      <c r="H2" s="73"/>
      <c r="I2" s="73"/>
      <c r="J2" s="73"/>
    </row>
    <row r="4" spans="2:10" x14ac:dyDescent="0.2">
      <c r="B4" s="74" t="s">
        <v>87</v>
      </c>
      <c r="C4" s="74"/>
      <c r="D4" s="74"/>
      <c r="E4" s="39" t="s">
        <v>88</v>
      </c>
      <c r="F4" s="75"/>
      <c r="G4" s="75"/>
      <c r="H4" s="39" t="s">
        <v>89</v>
      </c>
      <c r="I4" s="75"/>
      <c r="J4" s="75"/>
    </row>
    <row r="6" spans="2:10" x14ac:dyDescent="0.2">
      <c r="B6" s="76" t="s">
        <v>64</v>
      </c>
      <c r="C6" s="77"/>
      <c r="D6" s="77"/>
      <c r="E6" s="78"/>
      <c r="F6" s="79" t="s">
        <v>70</v>
      </c>
      <c r="G6" s="80"/>
      <c r="J6" s="4"/>
    </row>
    <row r="7" spans="2:10" ht="30" customHeight="1" x14ac:dyDescent="0.2">
      <c r="B7" s="64" t="s">
        <v>106</v>
      </c>
      <c r="C7" s="64"/>
      <c r="D7" s="64"/>
      <c r="E7" s="64"/>
    </row>
    <row r="8" spans="2:10" s="32" customFormat="1" ht="28.5" customHeight="1" x14ac:dyDescent="0.2">
      <c r="B8" s="71" t="s">
        <v>71</v>
      </c>
      <c r="C8" s="71"/>
      <c r="D8" s="31" t="s">
        <v>109</v>
      </c>
      <c r="E8" s="31" t="s">
        <v>0</v>
      </c>
      <c r="F8" s="31" t="s">
        <v>110</v>
      </c>
      <c r="G8" s="31" t="s">
        <v>133</v>
      </c>
      <c r="H8" s="71" t="s">
        <v>1</v>
      </c>
      <c r="I8" s="71"/>
    </row>
    <row r="9" spans="2:10" x14ac:dyDescent="0.2">
      <c r="B9" s="68" t="s">
        <v>62</v>
      </c>
      <c r="C9" s="68"/>
      <c r="D9" s="41"/>
      <c r="E9" s="41"/>
      <c r="F9" s="38" t="str">
        <f>IF($E$14=0,"",E9/$E$14)</f>
        <v/>
      </c>
      <c r="G9" s="18">
        <v>0</v>
      </c>
      <c r="H9" s="72" t="str">
        <f>IF(F9="","",G9*F9)</f>
        <v/>
      </c>
      <c r="I9" s="72"/>
    </row>
    <row r="10" spans="2:10" x14ac:dyDescent="0.2">
      <c r="B10" s="55" t="s">
        <v>90</v>
      </c>
      <c r="C10" s="55"/>
      <c r="D10" s="41"/>
      <c r="E10" s="41"/>
      <c r="F10" s="38" t="str">
        <f>IF($E$14=0,"",E10/$E$14)</f>
        <v/>
      </c>
      <c r="G10" s="18">
        <v>5</v>
      </c>
      <c r="H10" s="72" t="str">
        <f>IF(F10="","",G10*F10)</f>
        <v/>
      </c>
      <c r="I10" s="72"/>
    </row>
    <row r="11" spans="2:10" x14ac:dyDescent="0.2">
      <c r="B11" s="55" t="s">
        <v>91</v>
      </c>
      <c r="C11" s="55"/>
      <c r="D11" s="41"/>
      <c r="E11" s="41"/>
      <c r="F11" s="38" t="str">
        <f>IF($E$14=0,"",E11/$E$14)</f>
        <v/>
      </c>
      <c r="G11" s="18">
        <v>15</v>
      </c>
      <c r="H11" s="72" t="str">
        <f>IF(F11="","",G11*F11)</f>
        <v/>
      </c>
      <c r="I11" s="72"/>
    </row>
    <row r="12" spans="2:10" x14ac:dyDescent="0.2">
      <c r="B12" s="55" t="s">
        <v>92</v>
      </c>
      <c r="C12" s="55"/>
      <c r="D12" s="41"/>
      <c r="E12" s="41"/>
      <c r="F12" s="38" t="str">
        <f>IF($E$14=0,"",E12/$E$14)</f>
        <v/>
      </c>
      <c r="G12" s="18">
        <v>30</v>
      </c>
      <c r="H12" s="72" t="str">
        <f>IF(F12="","",G12*F12)</f>
        <v/>
      </c>
      <c r="I12" s="72"/>
    </row>
    <row r="13" spans="2:10" x14ac:dyDescent="0.2">
      <c r="B13" s="55" t="s">
        <v>2</v>
      </c>
      <c r="C13" s="55"/>
      <c r="D13" s="41"/>
      <c r="E13" s="41"/>
      <c r="F13" s="38" t="str">
        <f>IF($E$14=0,"",E13/$E$14)</f>
        <v/>
      </c>
      <c r="G13" s="18">
        <v>50</v>
      </c>
      <c r="H13" s="72" t="str">
        <f>IF(F13="","",G13*F13)</f>
        <v/>
      </c>
      <c r="I13" s="72"/>
    </row>
    <row r="14" spans="2:10" x14ac:dyDescent="0.2">
      <c r="D14" s="39" t="s">
        <v>3</v>
      </c>
      <c r="E14" s="18">
        <f>SUM(E9:E13)</f>
        <v>0</v>
      </c>
      <c r="G14" s="39" t="s">
        <v>73</v>
      </c>
      <c r="H14" s="69" t="s">
        <v>85</v>
      </c>
      <c r="I14" s="70"/>
      <c r="J14" s="38">
        <f>SUM(H9:I13)</f>
        <v>0</v>
      </c>
    </row>
    <row r="15" spans="2:10" ht="30" customHeight="1" x14ac:dyDescent="0.2">
      <c r="B15" s="63" t="s">
        <v>107</v>
      </c>
      <c r="C15" s="63"/>
      <c r="D15" s="63"/>
      <c r="E15" s="63"/>
      <c r="G15" s="63" t="s">
        <v>108</v>
      </c>
      <c r="H15" s="63"/>
      <c r="I15" s="63"/>
      <c r="J15" s="30"/>
    </row>
    <row r="16" spans="2:10" ht="61.5" customHeight="1" x14ac:dyDescent="0.2">
      <c r="B16" s="67" t="s">
        <v>4</v>
      </c>
      <c r="C16" s="67"/>
      <c r="D16" s="67"/>
      <c r="E16" s="31" t="s">
        <v>65</v>
      </c>
      <c r="G16" s="31" t="s">
        <v>84</v>
      </c>
      <c r="H16" s="31" t="s">
        <v>7</v>
      </c>
      <c r="I16" s="31" t="s">
        <v>111</v>
      </c>
      <c r="J16" s="37"/>
    </row>
    <row r="17" spans="2:10" s="32" customFormat="1" ht="71.25" customHeight="1" x14ac:dyDescent="0.2">
      <c r="B17" s="19" t="s">
        <v>5</v>
      </c>
      <c r="C17" s="43" t="s">
        <v>6</v>
      </c>
      <c r="D17" s="43"/>
      <c r="E17" s="42"/>
      <c r="G17" s="36" t="s">
        <v>63</v>
      </c>
      <c r="H17" s="19" t="str">
        <f>IF(AND(E14=0,E21=0),"",IF(E22&lt;=50,"X","O"))</f>
        <v/>
      </c>
      <c r="I17" s="19">
        <v>0</v>
      </c>
    </row>
    <row r="18" spans="2:10" s="32" customFormat="1" x14ac:dyDescent="0.2">
      <c r="B18" s="19" t="s">
        <v>8</v>
      </c>
      <c r="C18" s="43" t="s">
        <v>129</v>
      </c>
      <c r="D18" s="43"/>
      <c r="E18" s="42"/>
      <c r="G18" s="19" t="s">
        <v>93</v>
      </c>
      <c r="H18" s="19" t="str">
        <f>IF(AND(E14=0,E21=0),"",IF(E22&lt;=50,"O",IF(E22&gt;75,"O","X")))</f>
        <v/>
      </c>
      <c r="I18" s="19">
        <v>10</v>
      </c>
    </row>
    <row r="19" spans="2:10" s="32" customFormat="1" x14ac:dyDescent="0.2">
      <c r="B19" s="19" t="s">
        <v>9</v>
      </c>
      <c r="C19" s="43" t="s">
        <v>10</v>
      </c>
      <c r="D19" s="43"/>
      <c r="E19" s="42"/>
      <c r="G19" s="19" t="s">
        <v>94</v>
      </c>
      <c r="H19" s="19" t="str">
        <f>IF(AND(E14=0,E21=0),"",IF(E22&lt;=75,"O",IF(E22&gt;100,"O","X")))</f>
        <v/>
      </c>
      <c r="I19" s="19">
        <v>20</v>
      </c>
    </row>
    <row r="20" spans="2:10" s="32" customFormat="1" x14ac:dyDescent="0.2">
      <c r="B20" s="19" t="s">
        <v>11</v>
      </c>
      <c r="C20" s="43" t="s">
        <v>12</v>
      </c>
      <c r="D20" s="43"/>
      <c r="E20" s="42"/>
      <c r="G20" s="18" t="s">
        <v>69</v>
      </c>
      <c r="H20" s="19" t="str">
        <f>IF(AND(E14=0,E21=0),"",IF(E22&lt;=100,"O","X"))</f>
        <v/>
      </c>
      <c r="I20" s="18">
        <v>30</v>
      </c>
      <c r="J20" s="3"/>
    </row>
    <row r="21" spans="2:10" s="32" customFormat="1" x14ac:dyDescent="0.2">
      <c r="D21" s="33" t="s">
        <v>61</v>
      </c>
      <c r="E21" s="19">
        <f>SUM(E17:E20)</f>
        <v>0</v>
      </c>
      <c r="G21" s="3"/>
      <c r="H21" s="39" t="s">
        <v>73</v>
      </c>
      <c r="I21" s="39" t="s">
        <v>86</v>
      </c>
      <c r="J21" s="28" t="str">
        <f>IF(AND(E14=0,E21=0),"",IF(H17="X",0,IF(H18="X",10,IF(H19="X",20,IF(H20="X",30,"Errore")))))</f>
        <v/>
      </c>
    </row>
    <row r="22" spans="2:10" s="32" customFormat="1" x14ac:dyDescent="0.2">
      <c r="D22" s="33" t="s">
        <v>95</v>
      </c>
      <c r="E22" s="34" t="str">
        <f>IF(AND(E14=0,E21=0),"",E21/E14*100)</f>
        <v/>
      </c>
      <c r="G22" s="3"/>
      <c r="H22" s="39"/>
      <c r="I22" s="39"/>
      <c r="J22" s="35"/>
    </row>
    <row r="23" spans="2:10" ht="30" customHeight="1" x14ac:dyDescent="0.2">
      <c r="B23" s="64" t="s">
        <v>66</v>
      </c>
      <c r="C23" s="64"/>
      <c r="D23" s="64"/>
      <c r="E23" s="64"/>
      <c r="F23" s="32"/>
      <c r="G23" s="63" t="s">
        <v>105</v>
      </c>
      <c r="H23" s="63"/>
      <c r="I23" s="63"/>
      <c r="J23" s="30"/>
    </row>
    <row r="24" spans="2:10" ht="42.75" x14ac:dyDescent="0.2">
      <c r="B24" s="65" t="s">
        <v>13</v>
      </c>
      <c r="C24" s="66"/>
      <c r="D24" s="19" t="s">
        <v>74</v>
      </c>
      <c r="E24" s="19" t="s">
        <v>75</v>
      </c>
      <c r="F24" s="32"/>
      <c r="G24" s="31" t="s">
        <v>14</v>
      </c>
      <c r="H24" s="31" t="s">
        <v>128</v>
      </c>
      <c r="I24" s="31" t="s">
        <v>112</v>
      </c>
    </row>
    <row r="25" spans="2:10" ht="14.25" customHeight="1" x14ac:dyDescent="0.2">
      <c r="B25" s="18">
        <v>1</v>
      </c>
      <c r="C25" s="1" t="s">
        <v>76</v>
      </c>
      <c r="D25" s="1" t="s">
        <v>15</v>
      </c>
      <c r="E25" s="27">
        <f>E14</f>
        <v>0</v>
      </c>
      <c r="F25" s="32"/>
      <c r="G25" s="18">
        <f>H25</f>
        <v>0</v>
      </c>
      <c r="H25" s="41">
        <v>0</v>
      </c>
      <c r="I25" s="18" t="str">
        <f>IF(H25=0,"0",IF(H25=1,"10",IF(H25=2,"20",IF(H25=3,"30",IF(H25=4,"40",IF(H25=5,"50","Errore"))))))</f>
        <v>0</v>
      </c>
    </row>
    <row r="26" spans="2:10" ht="28.5" x14ac:dyDescent="0.2">
      <c r="B26" s="18">
        <v>2</v>
      </c>
      <c r="C26" s="1" t="s">
        <v>77</v>
      </c>
      <c r="D26" s="20" t="s">
        <v>16</v>
      </c>
      <c r="E26" s="27">
        <f>E21</f>
        <v>0</v>
      </c>
      <c r="G26" s="4"/>
      <c r="H26" s="39" t="s">
        <v>73</v>
      </c>
      <c r="I26" s="39" t="s">
        <v>86</v>
      </c>
      <c r="J26" s="28" t="str">
        <f>I25</f>
        <v>0</v>
      </c>
    </row>
    <row r="27" spans="2:10" ht="14.25" customHeight="1" x14ac:dyDescent="0.2">
      <c r="B27" s="18">
        <v>3</v>
      </c>
      <c r="C27" s="1" t="s">
        <v>17</v>
      </c>
      <c r="D27" s="1" t="s">
        <v>18</v>
      </c>
      <c r="E27" s="27">
        <f>ROUND(E21*0.6,2)</f>
        <v>0</v>
      </c>
      <c r="G27" s="4"/>
      <c r="H27" s="29"/>
      <c r="I27" s="4"/>
    </row>
    <row r="28" spans="2:10" ht="14.25" customHeight="1" x14ac:dyDescent="0.2">
      <c r="B28" s="18">
        <v>4</v>
      </c>
      <c r="C28" s="1" t="s">
        <v>78</v>
      </c>
      <c r="D28" s="1" t="s">
        <v>19</v>
      </c>
      <c r="E28" s="27">
        <f>E25+E27</f>
        <v>0</v>
      </c>
      <c r="G28" s="4"/>
      <c r="H28" s="29"/>
      <c r="I28" s="4"/>
    </row>
    <row r="29" spans="2:10" x14ac:dyDescent="0.2">
      <c r="F29" s="30"/>
      <c r="G29" s="4"/>
      <c r="H29" s="29"/>
      <c r="I29" s="4"/>
    </row>
    <row r="30" spans="2:10" ht="30" customHeight="1" x14ac:dyDescent="0.2">
      <c r="B30" s="63" t="s">
        <v>68</v>
      </c>
      <c r="C30" s="63"/>
      <c r="D30" s="63"/>
      <c r="E30" s="63"/>
    </row>
    <row r="31" spans="2:10" ht="14.25" customHeight="1" x14ac:dyDescent="0.2">
      <c r="B31" s="71" t="s">
        <v>20</v>
      </c>
      <c r="C31" s="71"/>
      <c r="D31" s="31" t="s">
        <v>74</v>
      </c>
      <c r="E31" s="31" t="s">
        <v>75</v>
      </c>
      <c r="H31" s="57" t="s">
        <v>67</v>
      </c>
      <c r="I31" s="57"/>
      <c r="J31" s="38" t="str">
        <f>IF(AND(E14=0,E21=0),"",J26+J21+J14)</f>
        <v/>
      </c>
    </row>
    <row r="32" spans="2:10" ht="28.5" x14ac:dyDescent="0.2">
      <c r="B32" s="18">
        <v>1</v>
      </c>
      <c r="C32" s="1" t="s">
        <v>81</v>
      </c>
      <c r="D32" s="20" t="s">
        <v>22</v>
      </c>
      <c r="E32" s="40"/>
      <c r="H32" s="58" t="s">
        <v>21</v>
      </c>
      <c r="I32" s="58"/>
      <c r="J32" s="18" t="str">
        <f>IF(AND(E14=0,E21=0),"",IF(J31&lt;=5,"I",IF(J31&lt;=10,"II",IF(J31&lt;=15,"III",IF(J31&lt;=20,"IV",IF(J31&lt;=25,"V",IF(J31&lt;=30,"VI",IF(J31&lt;=35,"VII",IF(J31&lt;=40,"VIII",IF(J31&lt;=45,"IX",IF(J31&lt;=50,"X",IF(J31&gt;50,"XI",0))))))))))))</f>
        <v/>
      </c>
    </row>
    <row r="33" spans="2:10" x14ac:dyDescent="0.2">
      <c r="B33" s="18">
        <v>2</v>
      </c>
      <c r="C33" s="1" t="s">
        <v>80</v>
      </c>
      <c r="D33" s="1" t="s">
        <v>23</v>
      </c>
      <c r="E33" s="40"/>
      <c r="H33" s="58" t="s">
        <v>82</v>
      </c>
      <c r="I33" s="58"/>
      <c r="J33" s="18" t="str">
        <f>IF(AND(E14=0,E21=0),"",IF(J31&lt;=5,0,IF(J31&lt;=10,5,IF(J31&lt;=15,10,IF(J31&lt;=20,15,IF(J31&lt;=25,20,IF(J31&lt;=30,25,IF(J31&lt;=35,30,IF(J31&lt;=40,35,IF(J31&lt;=45,40,IF(J31&lt;=50,45,IF(J31&gt;50,50,0))))))))))))</f>
        <v/>
      </c>
    </row>
    <row r="34" spans="2:10" x14ac:dyDescent="0.2">
      <c r="B34" s="18">
        <v>3</v>
      </c>
      <c r="C34" s="1" t="s">
        <v>24</v>
      </c>
      <c r="D34" s="1" t="s">
        <v>25</v>
      </c>
      <c r="E34" s="38">
        <f>E33*0.6</f>
        <v>0</v>
      </c>
    </row>
    <row r="35" spans="2:10" ht="28.5" x14ac:dyDescent="0.2">
      <c r="B35" s="18">
        <v>4</v>
      </c>
      <c r="C35" s="1" t="s">
        <v>79</v>
      </c>
      <c r="D35" s="20" t="s">
        <v>26</v>
      </c>
      <c r="E35" s="38">
        <f>E32+E34</f>
        <v>0</v>
      </c>
      <c r="F35" s="2"/>
      <c r="J35" s="4"/>
    </row>
    <row r="36" spans="2:10" x14ac:dyDescent="0.2">
      <c r="J36" s="4"/>
    </row>
    <row r="37" spans="2:10" x14ac:dyDescent="0.2">
      <c r="B37" s="60" t="s">
        <v>140</v>
      </c>
      <c r="C37" s="61"/>
      <c r="D37" s="61"/>
      <c r="E37" s="62"/>
      <c r="F37" s="5">
        <v>493.45</v>
      </c>
      <c r="G37" s="14" t="s">
        <v>83</v>
      </c>
      <c r="H37" s="6"/>
      <c r="J37" s="4"/>
    </row>
    <row r="38" spans="2:10" x14ac:dyDescent="0.2">
      <c r="B38" s="60" t="s">
        <v>137</v>
      </c>
      <c r="C38" s="61"/>
      <c r="D38" s="61"/>
      <c r="E38" s="62"/>
      <c r="F38" s="5" t="s">
        <v>136</v>
      </c>
      <c r="G38" s="14" t="s">
        <v>83</v>
      </c>
      <c r="H38" s="6"/>
      <c r="J38" s="4"/>
    </row>
    <row r="39" spans="2:10" x14ac:dyDescent="0.2">
      <c r="B39" s="60" t="s">
        <v>139</v>
      </c>
      <c r="C39" s="61"/>
      <c r="D39" s="61"/>
      <c r="E39" s="62"/>
      <c r="F39" s="7" t="str">
        <f>IF(AND(E14=0,E21=0),"",ROUND(F37*(1+J33/100),2))</f>
        <v/>
      </c>
      <c r="G39" s="14" t="s">
        <v>83</v>
      </c>
      <c r="H39" s="6"/>
      <c r="J39" s="4"/>
    </row>
    <row r="40" spans="2:10" x14ac:dyDescent="0.2">
      <c r="B40" s="60" t="s">
        <v>138</v>
      </c>
      <c r="C40" s="61"/>
      <c r="D40" s="61"/>
      <c r="E40" s="62"/>
      <c r="F40" s="7" t="str">
        <f>IF(AND(E14=0,E21=0),"",(E28+E35)*F39)</f>
        <v/>
      </c>
      <c r="G40" s="6"/>
      <c r="H40" s="8"/>
      <c r="J40" s="4"/>
    </row>
    <row r="41" spans="2:10" x14ac:dyDescent="0.2">
      <c r="B41" s="60" t="s">
        <v>134</v>
      </c>
      <c r="C41" s="61"/>
      <c r="D41" s="61"/>
      <c r="E41" s="62"/>
      <c r="F41" s="9" t="str">
        <f>IF(AND(E14=0,E21=0),"",IF(J33&lt;=10,IF(F6="Ristrutturazione",((I55/100)),IF(F6="Nuova costruzione",(H55/100),"Errore1")),IF(J33&lt;=35,IF(F6="Ristrutturazione",((I56/100)),IF(F6="Nuova costruzione",(H56/100),"Errore2")),IF(J33&lt;=50,IF(F6="Ristrutturazione",((I57/100)),IF(F6="Nuova costruzione",(H57/100),"Errore3"))))))</f>
        <v/>
      </c>
      <c r="G41" s="10" t="s">
        <v>132</v>
      </c>
      <c r="H41" s="11"/>
      <c r="J41" s="4"/>
    </row>
    <row r="42" spans="2:10" x14ac:dyDescent="0.2">
      <c r="B42" s="6"/>
      <c r="E42" s="12"/>
      <c r="F42" s="13"/>
      <c r="G42" s="6"/>
      <c r="H42" s="6"/>
      <c r="J42" s="4"/>
    </row>
    <row r="43" spans="2:10" ht="16.5" x14ac:dyDescent="0.2">
      <c r="B43" s="56" t="s">
        <v>135</v>
      </c>
      <c r="C43" s="56"/>
      <c r="D43" s="56"/>
      <c r="E43" s="56"/>
      <c r="F43" s="15" t="str">
        <f>IF(AND(E14=0,E21=0),"",F40*F41)</f>
        <v/>
      </c>
      <c r="G43" s="16"/>
      <c r="H43" s="6"/>
      <c r="J43" s="4"/>
    </row>
    <row r="44" spans="2:10" x14ac:dyDescent="0.2">
      <c r="B44" s="4"/>
      <c r="F44" s="39"/>
      <c r="G44" s="6"/>
      <c r="H44" s="6"/>
      <c r="J44" s="4"/>
    </row>
    <row r="45" spans="2:10" x14ac:dyDescent="0.2">
      <c r="B45" s="3" t="s">
        <v>27</v>
      </c>
      <c r="H45" s="6"/>
      <c r="J45" s="4"/>
    </row>
    <row r="46" spans="2:10" x14ac:dyDescent="0.2">
      <c r="C46" s="39"/>
      <c r="H46" s="6"/>
      <c r="J46" s="4"/>
    </row>
    <row r="47" spans="2:10" x14ac:dyDescent="0.2">
      <c r="H47" s="6"/>
      <c r="J47" s="4"/>
    </row>
    <row r="48" spans="2:10" ht="15" x14ac:dyDescent="0.2">
      <c r="B48" s="17" t="s">
        <v>28</v>
      </c>
    </row>
    <row r="49" spans="2:9" ht="33.75" customHeight="1" x14ac:dyDescent="0.2">
      <c r="B49" s="44" t="s">
        <v>127</v>
      </c>
      <c r="C49" s="44"/>
      <c r="D49" s="44"/>
      <c r="E49" s="44"/>
      <c r="F49" s="44"/>
      <c r="G49" s="44"/>
      <c r="H49" s="44"/>
      <c r="I49" s="44"/>
    </row>
    <row r="51" spans="2:9" ht="30.75" customHeight="1" x14ac:dyDescent="0.2">
      <c r="B51" s="59" t="s">
        <v>123</v>
      </c>
      <c r="C51" s="59"/>
      <c r="D51" s="59"/>
      <c r="E51" s="59"/>
      <c r="F51" s="59"/>
      <c r="G51" s="59"/>
      <c r="H51" s="59"/>
      <c r="I51" s="59"/>
    </row>
    <row r="52" spans="2:9" ht="30" customHeight="1" x14ac:dyDescent="0.2">
      <c r="B52" s="55" t="s">
        <v>121</v>
      </c>
      <c r="C52" s="55"/>
      <c r="D52" s="55"/>
      <c r="E52" s="55"/>
      <c r="F52" s="53" t="s">
        <v>130</v>
      </c>
      <c r="G52" s="54"/>
      <c r="H52" s="53" t="s">
        <v>131</v>
      </c>
      <c r="I52" s="53"/>
    </row>
    <row r="53" spans="2:9" ht="28.5" x14ac:dyDescent="0.2">
      <c r="B53" s="55"/>
      <c r="C53" s="55"/>
      <c r="D53" s="55"/>
      <c r="E53" s="55"/>
      <c r="F53" s="19" t="s">
        <v>122</v>
      </c>
      <c r="G53" s="19" t="s">
        <v>124</v>
      </c>
      <c r="H53" s="19" t="s">
        <v>122</v>
      </c>
      <c r="I53" s="19" t="s">
        <v>124</v>
      </c>
    </row>
    <row r="54" spans="2:9" x14ac:dyDescent="0.2">
      <c r="B54" s="56" t="s">
        <v>29</v>
      </c>
      <c r="C54" s="56"/>
      <c r="D54" s="56"/>
      <c r="E54" s="56"/>
      <c r="F54" s="18" t="s">
        <v>30</v>
      </c>
      <c r="G54" s="18" t="s">
        <v>31</v>
      </c>
      <c r="H54" s="18" t="s">
        <v>32</v>
      </c>
      <c r="I54" s="18" t="s">
        <v>33</v>
      </c>
    </row>
    <row r="55" spans="2:9" x14ac:dyDescent="0.2">
      <c r="B55" s="56" t="s">
        <v>34</v>
      </c>
      <c r="C55" s="56"/>
      <c r="D55" s="56"/>
      <c r="E55" s="56"/>
      <c r="F55" s="18">
        <v>7</v>
      </c>
      <c r="G55" s="18">
        <v>5</v>
      </c>
      <c r="H55" s="18">
        <v>6</v>
      </c>
      <c r="I55" s="18">
        <v>5</v>
      </c>
    </row>
    <row r="56" spans="2:9" x14ac:dyDescent="0.2">
      <c r="B56" s="56" t="s">
        <v>35</v>
      </c>
      <c r="C56" s="56"/>
      <c r="D56" s="56"/>
      <c r="E56" s="56"/>
      <c r="F56" s="18">
        <v>10</v>
      </c>
      <c r="G56" s="18">
        <v>6</v>
      </c>
      <c r="H56" s="18">
        <v>8</v>
      </c>
      <c r="I56" s="18">
        <v>6</v>
      </c>
    </row>
    <row r="57" spans="2:9" x14ac:dyDescent="0.2">
      <c r="B57" s="56" t="s">
        <v>36</v>
      </c>
      <c r="C57" s="56"/>
      <c r="D57" s="56"/>
      <c r="E57" s="56"/>
      <c r="F57" s="18">
        <v>20</v>
      </c>
      <c r="G57" s="18">
        <v>15</v>
      </c>
      <c r="H57" s="18">
        <v>18</v>
      </c>
      <c r="I57" s="18">
        <v>10</v>
      </c>
    </row>
    <row r="58" spans="2:9" ht="33.75" customHeight="1" x14ac:dyDescent="0.2">
      <c r="B58" s="43" t="s">
        <v>37</v>
      </c>
      <c r="C58" s="43"/>
      <c r="D58" s="43"/>
      <c r="E58" s="43"/>
      <c r="F58" s="43"/>
      <c r="G58" s="43"/>
      <c r="H58" s="43"/>
      <c r="I58" s="43"/>
    </row>
    <row r="59" spans="2:9" x14ac:dyDescent="0.2">
      <c r="B59" s="21"/>
      <c r="C59" s="21"/>
      <c r="D59" s="21"/>
      <c r="E59" s="21"/>
      <c r="F59" s="21"/>
      <c r="G59" s="21"/>
      <c r="H59" s="21"/>
      <c r="I59" s="21"/>
    </row>
    <row r="60" spans="2:9" ht="15" x14ac:dyDescent="0.2">
      <c r="B60" s="50" t="s">
        <v>126</v>
      </c>
      <c r="C60" s="51"/>
      <c r="D60" s="51"/>
      <c r="E60" s="51"/>
      <c r="F60" s="51"/>
      <c r="G60" s="51"/>
      <c r="H60" s="51"/>
      <c r="I60" s="52"/>
    </row>
    <row r="61" spans="2:9" x14ac:dyDescent="0.2">
      <c r="B61" s="45" t="s">
        <v>118</v>
      </c>
      <c r="C61" s="44"/>
      <c r="D61" s="44"/>
      <c r="E61" s="44"/>
      <c r="F61" s="44"/>
      <c r="G61" s="44"/>
      <c r="H61" s="44"/>
      <c r="I61" s="46"/>
    </row>
    <row r="62" spans="2:9" x14ac:dyDescent="0.2">
      <c r="B62" s="45" t="s">
        <v>113</v>
      </c>
      <c r="C62" s="44"/>
      <c r="D62" s="44"/>
      <c r="E62" s="44"/>
      <c r="F62" s="44"/>
      <c r="G62" s="44"/>
      <c r="H62" s="44"/>
      <c r="I62" s="46"/>
    </row>
    <row r="63" spans="2:9" x14ac:dyDescent="0.2">
      <c r="B63" s="45" t="s">
        <v>114</v>
      </c>
      <c r="C63" s="44"/>
      <c r="D63" s="44"/>
      <c r="E63" s="44"/>
      <c r="F63" s="44"/>
      <c r="G63" s="44"/>
      <c r="H63" s="44"/>
      <c r="I63" s="46"/>
    </row>
    <row r="64" spans="2:9" ht="32.25" customHeight="1" x14ac:dyDescent="0.2">
      <c r="B64" s="45" t="s">
        <v>115</v>
      </c>
      <c r="C64" s="44"/>
      <c r="D64" s="44"/>
      <c r="E64" s="44"/>
      <c r="F64" s="44"/>
      <c r="G64" s="44"/>
      <c r="H64" s="44"/>
      <c r="I64" s="46"/>
    </row>
    <row r="65" spans="2:9" x14ac:dyDescent="0.2">
      <c r="B65" s="45" t="s">
        <v>116</v>
      </c>
      <c r="C65" s="44"/>
      <c r="D65" s="44"/>
      <c r="E65" s="44"/>
      <c r="F65" s="44"/>
      <c r="G65" s="44"/>
      <c r="H65" s="44"/>
      <c r="I65" s="46"/>
    </row>
    <row r="66" spans="2:9" x14ac:dyDescent="0.2">
      <c r="B66" s="47" t="s">
        <v>117</v>
      </c>
      <c r="C66" s="48"/>
      <c r="D66" s="48"/>
      <c r="E66" s="48"/>
      <c r="F66" s="48"/>
      <c r="G66" s="48"/>
      <c r="H66" s="48"/>
      <c r="I66" s="49"/>
    </row>
    <row r="68" spans="2:9" ht="15" x14ac:dyDescent="0.2">
      <c r="B68" s="50" t="s">
        <v>125</v>
      </c>
      <c r="C68" s="51"/>
      <c r="D68" s="51"/>
      <c r="E68" s="51"/>
      <c r="F68" s="51"/>
      <c r="G68" s="51"/>
      <c r="H68" s="51"/>
      <c r="I68" s="52"/>
    </row>
    <row r="69" spans="2:9" ht="33" customHeight="1" x14ac:dyDescent="0.2">
      <c r="B69" s="45" t="s">
        <v>119</v>
      </c>
      <c r="C69" s="44"/>
      <c r="D69" s="44"/>
      <c r="E69" s="44"/>
      <c r="F69" s="44"/>
      <c r="G69" s="44"/>
      <c r="H69" s="44"/>
      <c r="I69" s="46"/>
    </row>
    <row r="70" spans="2:9" x14ac:dyDescent="0.2">
      <c r="B70" s="22" t="s">
        <v>38</v>
      </c>
      <c r="D70" s="3" t="s">
        <v>39</v>
      </c>
      <c r="E70" s="3" t="s">
        <v>104</v>
      </c>
      <c r="I70" s="23">
        <v>0</v>
      </c>
    </row>
    <row r="71" spans="2:9" x14ac:dyDescent="0.2">
      <c r="B71" s="22" t="s">
        <v>40</v>
      </c>
      <c r="D71" s="3" t="s">
        <v>41</v>
      </c>
      <c r="E71" s="3" t="s">
        <v>103</v>
      </c>
      <c r="I71" s="23">
        <v>0.05</v>
      </c>
    </row>
    <row r="72" spans="2:9" x14ac:dyDescent="0.2">
      <c r="B72" s="22" t="s">
        <v>42</v>
      </c>
      <c r="D72" s="3" t="s">
        <v>43</v>
      </c>
      <c r="E72" s="3" t="s">
        <v>72</v>
      </c>
      <c r="I72" s="23">
        <v>0.1</v>
      </c>
    </row>
    <row r="73" spans="2:9" x14ac:dyDescent="0.2">
      <c r="B73" s="22" t="s">
        <v>44</v>
      </c>
      <c r="D73" s="3" t="s">
        <v>45</v>
      </c>
      <c r="E73" s="3" t="s">
        <v>96</v>
      </c>
      <c r="I73" s="23">
        <v>0.15</v>
      </c>
    </row>
    <row r="74" spans="2:9" x14ac:dyDescent="0.2">
      <c r="B74" s="22" t="s">
        <v>46</v>
      </c>
      <c r="D74" s="3" t="s">
        <v>47</v>
      </c>
      <c r="E74" s="3" t="s">
        <v>97</v>
      </c>
      <c r="I74" s="23">
        <v>0.2</v>
      </c>
    </row>
    <row r="75" spans="2:9" x14ac:dyDescent="0.2">
      <c r="B75" s="22" t="s">
        <v>48</v>
      </c>
      <c r="D75" s="3" t="s">
        <v>49</v>
      </c>
      <c r="E75" s="3" t="s">
        <v>98</v>
      </c>
      <c r="I75" s="23">
        <v>0.25</v>
      </c>
    </row>
    <row r="76" spans="2:9" x14ac:dyDescent="0.2">
      <c r="B76" s="22" t="s">
        <v>50</v>
      </c>
      <c r="D76" s="3" t="s">
        <v>51</v>
      </c>
      <c r="E76" s="3" t="s">
        <v>99</v>
      </c>
      <c r="I76" s="23">
        <v>0.3</v>
      </c>
    </row>
    <row r="77" spans="2:9" x14ac:dyDescent="0.2">
      <c r="B77" s="22" t="s">
        <v>52</v>
      </c>
      <c r="D77" s="3" t="s">
        <v>53</v>
      </c>
      <c r="E77" s="3" t="s">
        <v>100</v>
      </c>
      <c r="I77" s="23">
        <v>0.35</v>
      </c>
    </row>
    <row r="78" spans="2:9" x14ac:dyDescent="0.2">
      <c r="B78" s="22" t="s">
        <v>54</v>
      </c>
      <c r="D78" s="3" t="s">
        <v>55</v>
      </c>
      <c r="E78" s="3" t="s">
        <v>101</v>
      </c>
      <c r="I78" s="23">
        <v>0.4</v>
      </c>
    </row>
    <row r="79" spans="2:9" x14ac:dyDescent="0.2">
      <c r="B79" s="22" t="s">
        <v>56</v>
      </c>
      <c r="D79" s="3" t="s">
        <v>57</v>
      </c>
      <c r="E79" s="3" t="s">
        <v>102</v>
      </c>
      <c r="I79" s="23">
        <v>0.45</v>
      </c>
    </row>
    <row r="80" spans="2:9" x14ac:dyDescent="0.2">
      <c r="B80" s="24" t="s">
        <v>58</v>
      </c>
      <c r="C80" s="25"/>
      <c r="D80" s="25" t="s">
        <v>59</v>
      </c>
      <c r="E80" s="25" t="s">
        <v>120</v>
      </c>
      <c r="F80" s="25"/>
      <c r="G80" s="25"/>
      <c r="H80" s="25"/>
      <c r="I80" s="26">
        <v>0.5</v>
      </c>
    </row>
  </sheetData>
  <sheetProtection algorithmName="SHA-512" hashValue="4kPe20FVNbNv0uoXmAeRl8UcxKIm+X9sUizk1g6Y/gdZFhtaQ7Q/e3Bm6JeTLvCOJFNDbi2ka8+voCGfcC3hTw==" saltValue="5SXiRhEjcM9J4zBIWkDusw==" spinCount="100000" sheet="1" selectLockedCells="1"/>
  <dataConsolidate/>
  <mergeCells count="61">
    <mergeCell ref="H9:I9"/>
    <mergeCell ref="B8:C8"/>
    <mergeCell ref="H8:I8"/>
    <mergeCell ref="B1:J1"/>
    <mergeCell ref="H10:I10"/>
    <mergeCell ref="B10:C10"/>
    <mergeCell ref="B2:J2"/>
    <mergeCell ref="B4:D4"/>
    <mergeCell ref="I4:J4"/>
    <mergeCell ref="F4:G4"/>
    <mergeCell ref="B6:E6"/>
    <mergeCell ref="F6:G6"/>
    <mergeCell ref="B12:C12"/>
    <mergeCell ref="H12:I12"/>
    <mergeCell ref="B13:C13"/>
    <mergeCell ref="H13:I13"/>
    <mergeCell ref="B11:C11"/>
    <mergeCell ref="H11:I11"/>
    <mergeCell ref="C18:D18"/>
    <mergeCell ref="C19:D19"/>
    <mergeCell ref="G15:I15"/>
    <mergeCell ref="B56:E56"/>
    <mergeCell ref="B7:E7"/>
    <mergeCell ref="B24:C24"/>
    <mergeCell ref="B23:E23"/>
    <mergeCell ref="B16:D16"/>
    <mergeCell ref="C17:D17"/>
    <mergeCell ref="B9:C9"/>
    <mergeCell ref="H14:I14"/>
    <mergeCell ref="G23:I23"/>
    <mergeCell ref="B30:E30"/>
    <mergeCell ref="C20:D20"/>
    <mergeCell ref="B31:C31"/>
    <mergeCell ref="B15:E15"/>
    <mergeCell ref="B57:E57"/>
    <mergeCell ref="H31:I31"/>
    <mergeCell ref="H32:I32"/>
    <mergeCell ref="H33:I33"/>
    <mergeCell ref="B51:I51"/>
    <mergeCell ref="B43:E43"/>
    <mergeCell ref="B37:E37"/>
    <mergeCell ref="B38:E38"/>
    <mergeCell ref="B39:E39"/>
    <mergeCell ref="B40:E40"/>
    <mergeCell ref="B41:E41"/>
    <mergeCell ref="B58:I58"/>
    <mergeCell ref="B49:I49"/>
    <mergeCell ref="B69:I69"/>
    <mergeCell ref="B61:I61"/>
    <mergeCell ref="B62:I62"/>
    <mergeCell ref="B63:I63"/>
    <mergeCell ref="B64:I64"/>
    <mergeCell ref="B65:I65"/>
    <mergeCell ref="B66:I66"/>
    <mergeCell ref="B60:I60"/>
    <mergeCell ref="B68:I68"/>
    <mergeCell ref="F52:G52"/>
    <mergeCell ref="H52:I52"/>
    <mergeCell ref="B52:E53"/>
    <mergeCell ref="B54:E54"/>
    <mergeCell ref="B55:E55"/>
  </mergeCells>
  <phoneticPr fontId="0" type="noConversion"/>
  <dataValidations count="2">
    <dataValidation type="list" allowBlank="1" showInputMessage="1" showErrorMessage="1" errorTitle="Numero inserito non corretto" error="Selezionare dal relativo menù a tendina il valore." prompt="Selezionare dal relativo menù a tendina un numero da 0 a 5 compresi._x000a_Vedi tabella sotto: Art. 7. Incremento relativo a caratteristiche particolari" sqref="H25" xr:uid="{5F827510-FA1E-4463-9838-CDC4C7DF9361}">
      <formula1>"0,1,2,3,4,5"</formula1>
    </dataValidation>
    <dataValidation type="list" allowBlank="1" showInputMessage="1" showErrorMessage="1" errorTitle="Tipoliga inserita non consentita" error="Selezionare dal relativo menù a tendina il valore." prompt="Selezionare dal relativo menù a tendina &quot;Nuova costruzione&quot; oppure &quot;Ristrutturazione&quot;" sqref="F6:G6" xr:uid="{481FD275-D101-46DC-AE03-1E3A1CAAAEB3}">
      <formula1>"Nuova costruzione,Ristrutturazione"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5" firstPageNumber="0" fitToHeight="0" orientation="portrait" horizontalDpi="4294967293" verticalDpi="300" copies="3" r:id="rId1"/>
  <headerFooter alignWithMargins="0"/>
  <rowBreaks count="1" manualBreakCount="1">
    <brk id="45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Modello bucalossi</vt:lpstr>
      <vt:lpstr>'Modello bucalossi'!Area_stampa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Comune di Livigno</dc:title>
  <dc:subject>schema calcolo costo di costruzione</dc:subject>
  <dc:creator>Mirco.Baroni@comune.livigno.so.it</dc:creator>
  <cp:keywords/>
  <dc:description/>
  <cp:lastModifiedBy>Maurizio Trabucchi</cp:lastModifiedBy>
  <cp:revision>1</cp:revision>
  <cp:lastPrinted>2020-08-04T12:30:18Z</cp:lastPrinted>
  <dcterms:created xsi:type="dcterms:W3CDTF">2005-06-06T10:23:12Z</dcterms:created>
  <dcterms:modified xsi:type="dcterms:W3CDTF">2024-12-19T15:58:12Z</dcterms:modified>
</cp:coreProperties>
</file>